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9120" activeTab="0"/>
  </bookViews>
  <sheets>
    <sheet name="ЗАЛИШКИ НА 01.04 " sheetId="1" r:id="rId1"/>
    <sheet name="Структура" sheetId="2" r:id="rId2"/>
  </sheets>
  <definedNames>
    <definedName name="_xlnm._FilterDatabase" localSheetId="0" hidden="1">'ЗАЛИШКИ НА 01.04 '!$A$10:$J$27</definedName>
    <definedName name="_xlnm.Print_Area" localSheetId="0">'ЗАЛИШКИ НА 01.04 '!$A$1:$G$95</definedName>
    <definedName name="_xlnm.Print_Area" localSheetId="1">'Структура'!$A$1:$C$21</definedName>
    <definedName name="сH5">#REF!</definedName>
  </definedNames>
  <calcPr fullCalcOnLoad="1"/>
</workbook>
</file>

<file path=xl/sharedStrings.xml><?xml version="1.0" encoding="utf-8"?>
<sst xmlns="http://schemas.openxmlformats.org/spreadsheetml/2006/main" count="144" uniqueCount="81">
  <si>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</si>
  <si>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</si>
  <si>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</si>
  <si>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</si>
  <si>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</si>
  <si>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</si>
  <si>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</si>
  <si>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</si>
  <si>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%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</si>
  <si>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</si>
  <si>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</si>
  <si>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</si>
  <si>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</si>
  <si>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</si>
  <si>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</si>
  <si>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</si>
  <si>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</si>
  <si>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</si>
  <si>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</si>
  <si>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</si>
  <si>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</si>
  <si>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</si>
  <si>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</si>
  <si>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</si>
  <si>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</si>
  <si>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На захищені статті видатків:</t>
  </si>
  <si>
    <t xml:space="preserve"> - на зарплату</t>
  </si>
  <si>
    <t>-на енергоносії</t>
  </si>
  <si>
    <t>На інші видатки</t>
  </si>
  <si>
    <t>Сума</t>
  </si>
  <si>
    <t>Показники</t>
  </si>
  <si>
    <t>з них:</t>
  </si>
  <si>
    <t xml:space="preserve"> - на зарплату для сільських, селищних бюджетів</t>
  </si>
  <si>
    <t>-поточні трансферти населенню</t>
  </si>
  <si>
    <t>- на медикаменти</t>
  </si>
  <si>
    <t>-на харчування</t>
  </si>
  <si>
    <t>Загальний фонд котловий рахунок</t>
  </si>
  <si>
    <t>КПКВ</t>
  </si>
  <si>
    <t>0150</t>
  </si>
  <si>
    <t>На виплату заробітної плати працівникам районної ради</t>
  </si>
  <si>
    <t>1020</t>
  </si>
  <si>
    <t>2111</t>
  </si>
  <si>
    <t>Розпорядник коштів</t>
  </si>
  <si>
    <t>Відділ освіти</t>
  </si>
  <si>
    <t>РДА (ЦПМСД)</t>
  </si>
  <si>
    <t>Всього направлено</t>
  </si>
  <si>
    <t>грн</t>
  </si>
  <si>
    <t xml:space="preserve">Залиш.на котловому рахунку  на 01.01.20р- 3 456 186,44 грн., з них: обор-кас. готівка -10 000 грн. </t>
  </si>
  <si>
    <t>проведення поточного ремонту частини приміщення Брусилівської ЗОШ І-ІІІ ступенів</t>
  </si>
  <si>
    <t>ЗАЛИШКИ НА 01.01.2020 РОКУ</t>
  </si>
  <si>
    <t>для заміни вікон та дверей в приміщенні Брусилівської ЗОШ</t>
  </si>
  <si>
    <t>для заміни вікон у Киселівському НВК</t>
  </si>
  <si>
    <t>Всього залишки ЗФ на 01.01.20</t>
  </si>
  <si>
    <t>На оплату енергоносіїв за рахунок іншої дотації від Седнівської с/р</t>
  </si>
  <si>
    <t xml:space="preserve">Загальний фонд - залишки субвенції з місцевого бюджету на надання державної підтримки особам з особливими освітніми потребами </t>
  </si>
  <si>
    <t>Загальний фонд -субвенції з місцевого бюджету на здійснення переданих видатків у сфері освіти за рахунок коштів освітньої субвенції (інклюзивний центр)</t>
  </si>
  <si>
    <t>Загальний фонд -Освітня субвенція</t>
  </si>
  <si>
    <t>Загальний  фонд- залишки інших дотацій</t>
  </si>
  <si>
    <t>Загальний  фонд- інші субвенції</t>
  </si>
  <si>
    <t>Залишки станом на 01.01.2020</t>
  </si>
  <si>
    <t>Структура направлення залишків коштів на котловому рахунку, що склалися станом на 01.01.2020 р.</t>
  </si>
  <si>
    <t>Начальник фінансового відділу</t>
  </si>
  <si>
    <t>РДА (РДА)</t>
  </si>
  <si>
    <t>2010</t>
  </si>
  <si>
    <t>придбання засобів індивідуального захисту для медичних працівників та лікарських засобів, виробів медичного призначення, дезінфікуючих засобів та антисептиків при ускладненні епідемічної ситуації по  коронавірусу</t>
  </si>
  <si>
    <t xml:space="preserve"> Для виплати заробітної плати з нарахуваннями для КНП  „Чернігівська центральна районна лікарня”</t>
  </si>
  <si>
    <t>для запобігання занесенню і поширенню випадків гострої респіраторної хвороби, спричиненої коронавірусом на придбання засобів індивідуального захисту та дезінфекційних засобів</t>
  </si>
  <si>
    <t>для створення матеріального резерву для запобігання, ліквідації надзвичайних ситуацій техногенного і природного характеру та їх наслідків у Чернігівському районі на придбання лікарських засобів, виробів медичного призначення, засобів індивідуального захисту та дезінфікуючих засобів при ускладненні епідемічної ситуації по  коронавірусу.</t>
  </si>
  <si>
    <t>8110</t>
  </si>
  <si>
    <t>РДА</t>
  </si>
  <si>
    <t>для районної державної адміністрації (КНП  „Чернігівська центральна районна лікарня</t>
  </si>
  <si>
    <t>РДА (ЦРЛ)</t>
  </si>
  <si>
    <t>Спрямовано станом на 01.04.2020 р.</t>
  </si>
  <si>
    <t>Загальний  фонд- залишки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</si>
  <si>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2210-157940 грн,2220-113060грн</t>
  </si>
  <si>
    <t xml:space="preserve"> на 10.04.2020</t>
  </si>
  <si>
    <t xml:space="preserve">Направлено  на 10.04.2020 року                </t>
  </si>
  <si>
    <t>Залишок на 10.04.2020 року</t>
  </si>
  <si>
    <t>2114</t>
  </si>
  <si>
    <t>на забезпечення централізованих заходів з лікування хворих на цукровий та нецукровий діабет</t>
  </si>
  <si>
    <t>-інсулін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</si>
</sst>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00"/>
    <numFmt numFmtId="183" formatCode="#,##0.0"/>
    <numFmt numFmtId="184" formatCode="#,##0;[Red]#,##0"/>
    <numFmt numFmtId="185" formatCode="#,##0&quot;р.&quot;_);\(#,##0&quot;р.&quot;\)"/>
    <numFmt numFmtId="186" formatCode="0.0_)"/>
    <numFmt numFmtId="187" formatCode="0.0000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"/>
    <numFmt numFmtId="206" formatCode="0.000000000"/>
    <numFmt numFmtId="207" formatCode="0.0000000000"/>
    <numFmt numFmtId="208" formatCode="0.00000000"/>
    <numFmt numFmtId="209" formatCode="0.0000000"/>
    <numFmt numFmtId="210" formatCode="0.000000"/>
    <numFmt numFmtId="211" formatCode="0.0000"/>
    <numFmt numFmtId="212" formatCode="#,##0.0\ &quot;грн.&quot;;[Red]\-#,##0.0\ &quot;грн.&quot;"/>
    <numFmt numFmtId="213" formatCode="#,##0.000\ &quot;грн.&quot;;[Red]\-#,##0.000\ &quot;грн.&quot;"/>
    <numFmt numFmtId="214" formatCode="#,##0.0000\ &quot;грн.&quot;;[Red]\-#,##0.0000\ &quot;грн.&quot;"/>
    <numFmt numFmtId="215" formatCode="#,##0.0000_ ;[Red]\-#,##0.0000\ "/>
    <numFmt numFmtId="216" formatCode="#,##0.000_ ;[Red]\-#,##0.000\ "/>
    <numFmt numFmtId="217" formatCode="#,##0.00_ ;[Red]\-#,##0.00\ "/>
    <numFmt numFmtId="218" formatCode="#,##0.0_ ;[Red]\-#,##0.0\ "/>
    <numFmt numFmtId="219" formatCode="#,##0_ ;[Red]\-#,##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16"/>
      <name val="Arial Cyr"/>
      <family val="0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3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83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80" fontId="8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>
      <alignment horizontal="center" wrapText="1"/>
    </xf>
    <xf numFmtId="180" fontId="8" fillId="33" borderId="0" xfId="0" applyNumberFormat="1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 horizontal="justify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 horizontal="left"/>
    </xf>
    <xf numFmtId="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4" fontId="7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2" fontId="7" fillId="35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33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SheetLayoutView="100" zoomScalePageLayoutView="0" workbookViewId="0" topLeftCell="A79">
      <selection activeCell="D20" sqref="D20"/>
    </sheetView>
  </sheetViews>
  <sheetFormatPr defaultColWidth="9.00390625" defaultRowHeight="12.75"/>
  <cols>
    <col min="1" max="1" width="8.125" style="0" customWidth="1"/>
    <col min="2" max="2" width="16.375" style="0" customWidth="1"/>
    <col min="3" max="3" width="11.50390625" style="0" customWidth="1"/>
    <col min="4" max="4" width="8.875" style="0" customWidth="1"/>
    <col min="5" max="5" width="14.875" style="0" customWidth="1"/>
    <col min="6" max="6" width="57.125" style="0" customWidth="1"/>
    <col min="7" max="7" width="13.50390625" style="0" customWidth="1"/>
    <col min="8" max="8" width="14.875" style="0" customWidth="1"/>
    <col min="10" max="10" width="4.875" style="0" customWidth="1"/>
  </cols>
  <sheetData>
    <row r="1" ht="12.75">
      <c r="G1" t="s">
        <v>20</v>
      </c>
    </row>
    <row r="2" spans="1:7" ht="21.75" customHeight="1">
      <c r="A2" s="1"/>
      <c r="B2" s="104" t="s">
        <v>6</v>
      </c>
      <c r="C2" s="104"/>
      <c r="D2" s="104"/>
      <c r="E2" s="104"/>
      <c r="F2" s="104"/>
      <c r="G2" s="2"/>
    </row>
    <row r="3" spans="1:7" ht="15" customHeight="1">
      <c r="A3" s="1"/>
      <c r="B3" s="104" t="s">
        <v>75</v>
      </c>
      <c r="C3" s="104"/>
      <c r="D3" s="104"/>
      <c r="E3" s="104"/>
      <c r="F3" s="104"/>
      <c r="G3" s="2"/>
    </row>
    <row r="4" spans="1:7" ht="15">
      <c r="A4" s="1"/>
      <c r="B4" s="104" t="s">
        <v>36</v>
      </c>
      <c r="C4" s="104"/>
      <c r="D4" s="104"/>
      <c r="E4" s="104"/>
      <c r="F4" s="104"/>
      <c r="G4" s="1" t="s">
        <v>4</v>
      </c>
    </row>
    <row r="5" spans="1:8" ht="28.5" customHeight="1">
      <c r="A5" s="105" t="s">
        <v>47</v>
      </c>
      <c r="B5" s="105"/>
      <c r="C5" s="105"/>
      <c r="D5" s="105"/>
      <c r="E5" s="105"/>
      <c r="F5" s="105"/>
      <c r="G5" s="73">
        <f>3456186.44-10000</f>
        <v>3446186.44</v>
      </c>
      <c r="H5" s="52">
        <f>G5+G42+G61</f>
        <v>3701465.75</v>
      </c>
    </row>
    <row r="6" spans="1:8" ht="18" customHeight="1">
      <c r="A6" s="93" t="s">
        <v>76</v>
      </c>
      <c r="B6" s="93"/>
      <c r="C6" s="93"/>
      <c r="D6" s="93"/>
      <c r="E6" s="93"/>
      <c r="F6" s="93"/>
      <c r="G6" s="25">
        <f>E20</f>
        <v>922651</v>
      </c>
      <c r="H6" s="52">
        <f>E20+E48+E71</f>
        <v>940651</v>
      </c>
    </row>
    <row r="7" spans="1:7" ht="21.75" customHeight="1">
      <c r="A7" s="98" t="s">
        <v>77</v>
      </c>
      <c r="B7" s="98"/>
      <c r="C7" s="98"/>
      <c r="D7" s="98"/>
      <c r="E7" s="98"/>
      <c r="F7" s="98"/>
      <c r="G7" s="26">
        <f>G5-G6</f>
        <v>2523535.44</v>
      </c>
    </row>
    <row r="8" spans="1:7" ht="14.25" customHeight="1">
      <c r="A8" s="53"/>
      <c r="B8" s="104"/>
      <c r="C8" s="104"/>
      <c r="D8" s="104"/>
      <c r="E8" s="107"/>
      <c r="F8" s="107"/>
      <c r="G8" s="54"/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">
      <c r="A10" s="101" t="s">
        <v>0</v>
      </c>
      <c r="B10" s="101" t="s">
        <v>42</v>
      </c>
      <c r="C10" s="102" t="s">
        <v>37</v>
      </c>
      <c r="D10" s="101" t="s">
        <v>1</v>
      </c>
      <c r="E10" s="102" t="s">
        <v>2</v>
      </c>
      <c r="F10" s="102" t="s">
        <v>3</v>
      </c>
      <c r="G10" s="1"/>
    </row>
    <row r="11" spans="1:7" ht="13.5" customHeight="1">
      <c r="A11" s="101"/>
      <c r="B11" s="101"/>
      <c r="C11" s="103"/>
      <c r="D11" s="101"/>
      <c r="E11" s="103"/>
      <c r="F11" s="103"/>
      <c r="G11" s="1"/>
    </row>
    <row r="12" spans="1:7" s="11" customFormat="1" ht="0.75" customHeight="1">
      <c r="A12" s="58">
        <v>1</v>
      </c>
      <c r="B12" s="58">
        <v>10116</v>
      </c>
      <c r="C12" s="68" t="s">
        <v>38</v>
      </c>
      <c r="D12" s="58">
        <v>2100</v>
      </c>
      <c r="E12" s="70"/>
      <c r="F12" s="59" t="s">
        <v>39</v>
      </c>
      <c r="G12" s="1"/>
    </row>
    <row r="13" spans="1:7" s="11" customFormat="1" ht="14.25" customHeight="1">
      <c r="A13" s="58">
        <v>1</v>
      </c>
      <c r="B13" s="58" t="s">
        <v>71</v>
      </c>
      <c r="C13" s="68" t="s">
        <v>63</v>
      </c>
      <c r="D13" s="58">
        <v>2220</v>
      </c>
      <c r="E13" s="70">
        <v>234860</v>
      </c>
      <c r="F13" s="91" t="s">
        <v>64</v>
      </c>
      <c r="G13" s="1"/>
    </row>
    <row r="14" spans="1:7" s="11" customFormat="1" ht="45" customHeight="1">
      <c r="A14" s="58">
        <v>2</v>
      </c>
      <c r="B14" s="58" t="s">
        <v>44</v>
      </c>
      <c r="C14" s="68" t="s">
        <v>41</v>
      </c>
      <c r="D14" s="58">
        <v>2210</v>
      </c>
      <c r="E14" s="70">
        <v>27700</v>
      </c>
      <c r="F14" s="92"/>
      <c r="G14" s="1"/>
    </row>
    <row r="15" spans="1:7" s="11" customFormat="1" ht="33" customHeight="1">
      <c r="A15" s="58">
        <v>3</v>
      </c>
      <c r="B15" s="58" t="s">
        <v>71</v>
      </c>
      <c r="C15" s="68" t="s">
        <v>63</v>
      </c>
      <c r="D15" s="58">
        <v>2111</v>
      </c>
      <c r="E15" s="70">
        <v>177082</v>
      </c>
      <c r="F15" s="89" t="s">
        <v>65</v>
      </c>
      <c r="G15" s="1"/>
    </row>
    <row r="16" spans="1:7" s="11" customFormat="1" ht="25.5" customHeight="1">
      <c r="A16" s="58">
        <v>4</v>
      </c>
      <c r="B16" s="58" t="s">
        <v>71</v>
      </c>
      <c r="C16" s="68" t="s">
        <v>63</v>
      </c>
      <c r="D16" s="58">
        <v>2220</v>
      </c>
      <c r="E16" s="70">
        <v>136539</v>
      </c>
      <c r="F16" s="108" t="s">
        <v>66</v>
      </c>
      <c r="G16" s="1"/>
    </row>
    <row r="17" spans="1:7" s="11" customFormat="1" ht="45" customHeight="1">
      <c r="A17" s="58">
        <v>5</v>
      </c>
      <c r="B17" s="58" t="s">
        <v>44</v>
      </c>
      <c r="C17" s="68" t="s">
        <v>41</v>
      </c>
      <c r="D17" s="58">
        <v>2210</v>
      </c>
      <c r="E17" s="70">
        <v>50000</v>
      </c>
      <c r="F17" s="108"/>
      <c r="G17" s="1"/>
    </row>
    <row r="18" spans="1:7" s="11" customFormat="1" ht="111.75" customHeight="1">
      <c r="A18" s="58">
        <v>6</v>
      </c>
      <c r="B18" s="58" t="s">
        <v>69</v>
      </c>
      <c r="C18" s="68" t="s">
        <v>68</v>
      </c>
      <c r="D18" s="58" t="s">
        <v>74</v>
      </c>
      <c r="E18" s="70">
        <v>271000</v>
      </c>
      <c r="F18" s="88" t="s">
        <v>67</v>
      </c>
      <c r="G18" s="1"/>
    </row>
    <row r="19" spans="1:7" s="11" customFormat="1" ht="38.25" customHeight="1">
      <c r="A19" s="58">
        <v>7</v>
      </c>
      <c r="B19" s="58" t="s">
        <v>69</v>
      </c>
      <c r="C19" s="68" t="s">
        <v>78</v>
      </c>
      <c r="D19" s="58">
        <v>2730</v>
      </c>
      <c r="E19" s="70">
        <v>25470</v>
      </c>
      <c r="F19" s="88" t="s">
        <v>79</v>
      </c>
      <c r="G19" s="1"/>
    </row>
    <row r="20" spans="1:7" ht="21.75" customHeight="1">
      <c r="A20" s="7" t="s">
        <v>7</v>
      </c>
      <c r="B20" s="7"/>
      <c r="C20" s="7"/>
      <c r="D20" s="7"/>
      <c r="E20" s="28">
        <f>SUM(E12:E19)</f>
        <v>922651</v>
      </c>
      <c r="F20" s="30"/>
      <c r="G20" s="4"/>
    </row>
    <row r="21" spans="1:7" ht="11.25" customHeight="1" hidden="1">
      <c r="A21" s="13"/>
      <c r="B21" s="13"/>
      <c r="C21" s="13"/>
      <c r="D21" s="13"/>
      <c r="E21" s="14"/>
      <c r="F21" s="29" t="s">
        <v>22</v>
      </c>
      <c r="G21" s="4"/>
    </row>
    <row r="22" spans="1:7" ht="42" customHeight="1" hidden="1">
      <c r="A22" s="110" t="s">
        <v>15</v>
      </c>
      <c r="B22" s="110"/>
      <c r="C22" s="7"/>
      <c r="D22" s="7" t="s">
        <v>16</v>
      </c>
      <c r="E22" s="12" t="s">
        <v>17</v>
      </c>
      <c r="F22" s="29" t="s">
        <v>23</v>
      </c>
      <c r="G22" s="4"/>
    </row>
    <row r="23" spans="1:7" ht="15.75" customHeight="1" hidden="1">
      <c r="A23" s="99" t="s">
        <v>11</v>
      </c>
      <c r="B23" s="99"/>
      <c r="C23" s="8"/>
      <c r="D23" s="20" t="e">
        <f>#REF!+#REF!+#REF!+#REF!+#REF!</f>
        <v>#REF!</v>
      </c>
      <c r="E23" s="12" t="e">
        <f>D23/G6*100</f>
        <v>#REF!</v>
      </c>
      <c r="F23" s="10" t="s">
        <v>24</v>
      </c>
      <c r="G23" s="4"/>
    </row>
    <row r="24" spans="1:7" ht="15" hidden="1">
      <c r="A24" s="99" t="s">
        <v>12</v>
      </c>
      <c r="B24" s="99"/>
      <c r="C24" s="8"/>
      <c r="D24" s="20" t="e">
        <f>#REF!</f>
        <v>#REF!</v>
      </c>
      <c r="E24" s="12" t="e">
        <f>D24/G6*100</f>
        <v>#REF!</v>
      </c>
      <c r="F24" s="15"/>
      <c r="G24" s="4"/>
    </row>
    <row r="25" spans="1:7" ht="15.75" customHeight="1" hidden="1">
      <c r="A25" s="111" t="s">
        <v>13</v>
      </c>
      <c r="B25" s="112"/>
      <c r="C25" s="61"/>
      <c r="D25" s="20" t="e">
        <f>#REF!+#REF!+#REF!+#REF!+#REF!+#REF!+#REF!+#REF!</f>
        <v>#REF!</v>
      </c>
      <c r="E25" s="12" t="e">
        <f>D25/G6*100</f>
        <v>#REF!</v>
      </c>
      <c r="F25" s="15"/>
      <c r="G25" s="4"/>
    </row>
    <row r="26" spans="1:7" ht="18" customHeight="1" hidden="1">
      <c r="A26" s="109" t="s">
        <v>14</v>
      </c>
      <c r="B26" s="109"/>
      <c r="C26" s="60"/>
      <c r="D26" s="21" t="e">
        <f>#REF!+#REF!+#REF!+#REF!+#REF!+#REF!+#REF!+#REF!</f>
        <v>#REF!</v>
      </c>
      <c r="E26" s="16" t="e">
        <f>D26/G6*100</f>
        <v>#REF!</v>
      </c>
      <c r="F26" s="9"/>
      <c r="G26" s="1"/>
    </row>
    <row r="27" spans="1:7" ht="15" customHeight="1" hidden="1">
      <c r="A27" s="109" t="s">
        <v>9</v>
      </c>
      <c r="B27" s="109"/>
      <c r="C27" s="60"/>
      <c r="D27" s="21" t="e">
        <f>SUM(D23:D26)</f>
        <v>#REF!</v>
      </c>
      <c r="E27" s="16"/>
      <c r="F27" s="22" t="s">
        <v>18</v>
      </c>
      <c r="G27" s="23" t="s">
        <v>19</v>
      </c>
    </row>
    <row r="28" spans="1:7" ht="12" customHeight="1">
      <c r="A28" s="17"/>
      <c r="B28" s="17"/>
      <c r="C28" s="17"/>
      <c r="D28" s="18"/>
      <c r="E28" s="19"/>
      <c r="F28" s="9"/>
      <c r="G28" s="1"/>
    </row>
    <row r="29" spans="1:7" ht="23.25" customHeight="1">
      <c r="A29" s="113" t="s">
        <v>58</v>
      </c>
      <c r="B29" s="113"/>
      <c r="C29" s="113"/>
      <c r="D29" s="113"/>
      <c r="E29" s="113"/>
      <c r="F29" s="113"/>
      <c r="G29" s="83" t="s">
        <v>46</v>
      </c>
    </row>
    <row r="30" spans="1:7" ht="20.25" customHeight="1">
      <c r="A30" s="95" t="s">
        <v>49</v>
      </c>
      <c r="B30" s="95"/>
      <c r="C30" s="95"/>
      <c r="D30" s="95"/>
      <c r="E30" s="95"/>
      <c r="F30" s="95"/>
      <c r="G30" s="85">
        <v>570294.65</v>
      </c>
    </row>
    <row r="31" spans="1:7" ht="15.75" customHeight="1">
      <c r="A31" s="106" t="str">
        <f>A6</f>
        <v>Направлено  на 10.04.2020 року                </v>
      </c>
      <c r="B31" s="106"/>
      <c r="C31" s="106"/>
      <c r="D31" s="106"/>
      <c r="E31" s="106"/>
      <c r="F31" s="106"/>
      <c r="G31" s="84">
        <f>E39</f>
        <v>566000</v>
      </c>
    </row>
    <row r="32" spans="1:7" ht="20.25" customHeight="1">
      <c r="A32" s="106" t="str">
        <f>A7</f>
        <v>Залишок на 10.04.2020 року</v>
      </c>
      <c r="B32" s="106"/>
      <c r="C32" s="106"/>
      <c r="D32" s="106"/>
      <c r="E32" s="106"/>
      <c r="F32" s="106"/>
      <c r="G32" s="85">
        <f>G30-G31</f>
        <v>4294.650000000023</v>
      </c>
    </row>
    <row r="33" spans="1:7" ht="20.25" customHeight="1">
      <c r="A33" s="101" t="s">
        <v>0</v>
      </c>
      <c r="B33" s="101" t="s">
        <v>42</v>
      </c>
      <c r="C33" s="102" t="s">
        <v>37</v>
      </c>
      <c r="D33" s="101" t="s">
        <v>1</v>
      </c>
      <c r="E33" s="102" t="s">
        <v>2</v>
      </c>
      <c r="F33" s="102" t="s">
        <v>3</v>
      </c>
      <c r="G33" s="1"/>
    </row>
    <row r="34" spans="1:7" ht="20.25" customHeight="1">
      <c r="A34" s="101"/>
      <c r="B34" s="101"/>
      <c r="C34" s="103"/>
      <c r="D34" s="101"/>
      <c r="E34" s="103"/>
      <c r="F34" s="103"/>
      <c r="G34" s="1"/>
    </row>
    <row r="35" spans="1:7" ht="32.25" customHeight="1">
      <c r="A35" s="58">
        <v>1</v>
      </c>
      <c r="B35" s="58" t="s">
        <v>43</v>
      </c>
      <c r="C35" s="68" t="s">
        <v>40</v>
      </c>
      <c r="D35" s="58">
        <v>2240</v>
      </c>
      <c r="E35" s="70">
        <v>180000</v>
      </c>
      <c r="F35" s="77" t="s">
        <v>48</v>
      </c>
      <c r="G35" s="1"/>
    </row>
    <row r="36" spans="1:7" ht="17.25" customHeight="1">
      <c r="A36" s="58">
        <v>2</v>
      </c>
      <c r="B36" s="78" t="s">
        <v>43</v>
      </c>
      <c r="C36" s="79" t="s">
        <v>40</v>
      </c>
      <c r="D36" s="78">
        <v>2240</v>
      </c>
      <c r="E36" s="80">
        <v>186000</v>
      </c>
      <c r="F36" s="87" t="s">
        <v>50</v>
      </c>
      <c r="G36" s="1"/>
    </row>
    <row r="37" spans="1:7" ht="17.25" customHeight="1">
      <c r="A37" s="58">
        <v>3</v>
      </c>
      <c r="B37" s="78" t="s">
        <v>43</v>
      </c>
      <c r="C37" s="79" t="s">
        <v>40</v>
      </c>
      <c r="D37" s="78">
        <v>2240</v>
      </c>
      <c r="E37" s="80">
        <v>200000</v>
      </c>
      <c r="F37" s="87" t="s">
        <v>51</v>
      </c>
      <c r="G37" s="1"/>
    </row>
    <row r="38" spans="1:7" ht="15.75" customHeight="1">
      <c r="A38" s="58"/>
      <c r="B38" s="78"/>
      <c r="C38" s="79"/>
      <c r="D38" s="78"/>
      <c r="E38" s="80"/>
      <c r="F38" s="81"/>
      <c r="G38" s="1"/>
    </row>
    <row r="39" spans="1:7" ht="15.75" customHeight="1">
      <c r="A39" s="35" t="s">
        <v>7</v>
      </c>
      <c r="B39" s="35"/>
      <c r="C39" s="35"/>
      <c r="D39" s="35"/>
      <c r="E39" s="36">
        <f>SUM(E35:E38)</f>
        <v>566000</v>
      </c>
      <c r="F39" s="33"/>
      <c r="G39" s="1"/>
    </row>
    <row r="40" spans="1:7" ht="12" customHeight="1">
      <c r="A40" s="17"/>
      <c r="B40" s="17"/>
      <c r="C40" s="17"/>
      <c r="D40" s="18"/>
      <c r="E40" s="19"/>
      <c r="F40" s="9"/>
      <c r="G40" s="1"/>
    </row>
    <row r="41" spans="1:7" ht="13.5" customHeight="1">
      <c r="A41" s="10"/>
      <c r="B41" s="100" t="s">
        <v>57</v>
      </c>
      <c r="C41" s="100"/>
      <c r="D41" s="100"/>
      <c r="E41" s="100"/>
      <c r="F41" s="100"/>
      <c r="G41" s="1" t="s">
        <v>4</v>
      </c>
    </row>
    <row r="42" spans="1:7" ht="16.5" customHeight="1">
      <c r="A42" s="95" t="str">
        <f>A30</f>
        <v>ЗАЛИШКИ НА 01.01.2020 РОКУ</v>
      </c>
      <c r="B42" s="95"/>
      <c r="C42" s="95"/>
      <c r="D42" s="95"/>
      <c r="E42" s="95"/>
      <c r="F42" s="95"/>
      <c r="G42" s="76">
        <v>60605.5</v>
      </c>
    </row>
    <row r="43" spans="1:7" ht="14.25" customHeight="1">
      <c r="A43" s="93" t="str">
        <f>A6</f>
        <v>Направлено  на 10.04.2020 року                </v>
      </c>
      <c r="B43" s="93"/>
      <c r="C43" s="93"/>
      <c r="D43" s="93"/>
      <c r="E43" s="93"/>
      <c r="F43" s="93"/>
      <c r="G43" s="24">
        <f>E48</f>
        <v>18000</v>
      </c>
    </row>
    <row r="44" spans="1:7" ht="14.25" customHeight="1">
      <c r="A44" s="94" t="str">
        <f>A7</f>
        <v>Залишок на 10.04.2020 року</v>
      </c>
      <c r="B44" s="94"/>
      <c r="C44" s="94"/>
      <c r="D44" s="94"/>
      <c r="E44" s="94"/>
      <c r="F44" s="94"/>
      <c r="G44" s="26">
        <f>SUM(G42-G43)</f>
        <v>42605.5</v>
      </c>
    </row>
    <row r="45" spans="1:7" ht="6.75" customHeight="1">
      <c r="A45" s="10"/>
      <c r="B45" s="10"/>
      <c r="C45" s="10"/>
      <c r="D45" s="10"/>
      <c r="E45" s="10"/>
      <c r="F45" s="10"/>
      <c r="G45" s="1"/>
    </row>
    <row r="46" spans="1:7" ht="34.5" customHeight="1">
      <c r="A46" s="62" t="s">
        <v>0</v>
      </c>
      <c r="B46" s="62" t="str">
        <f>B10</f>
        <v>Розпорядник коштів</v>
      </c>
      <c r="C46" s="71" t="s">
        <v>37</v>
      </c>
      <c r="D46" s="62" t="s">
        <v>1</v>
      </c>
      <c r="E46" s="63" t="s">
        <v>2</v>
      </c>
      <c r="F46" s="63" t="s">
        <v>3</v>
      </c>
      <c r="G46" s="1"/>
    </row>
    <row r="47" spans="1:7" ht="27">
      <c r="A47" s="31">
        <v>1</v>
      </c>
      <c r="B47" s="58" t="s">
        <v>44</v>
      </c>
      <c r="C47" s="68" t="s">
        <v>41</v>
      </c>
      <c r="D47" s="58">
        <v>2610</v>
      </c>
      <c r="E47" s="70">
        <v>18000</v>
      </c>
      <c r="F47" s="59" t="s">
        <v>53</v>
      </c>
      <c r="G47" s="1"/>
    </row>
    <row r="48" spans="1:7" ht="15">
      <c r="A48" s="35" t="s">
        <v>7</v>
      </c>
      <c r="B48" s="35"/>
      <c r="C48" s="35"/>
      <c r="D48" s="35"/>
      <c r="E48" s="36">
        <f>SUM(E47:E47)</f>
        <v>18000</v>
      </c>
      <c r="F48" s="33"/>
      <c r="G48" s="1"/>
    </row>
    <row r="49" spans="1:7" ht="12" customHeight="1">
      <c r="A49" s="17"/>
      <c r="B49" s="17"/>
      <c r="C49" s="17"/>
      <c r="D49" s="18"/>
      <c r="E49" s="19"/>
      <c r="F49" s="9"/>
      <c r="G49" s="1"/>
    </row>
    <row r="50" spans="1:7" ht="28.5" customHeight="1">
      <c r="A50" s="10"/>
      <c r="B50" s="97" t="s">
        <v>73</v>
      </c>
      <c r="C50" s="97"/>
      <c r="D50" s="97"/>
      <c r="E50" s="97"/>
      <c r="F50" s="97"/>
      <c r="G50" s="1" t="s">
        <v>4</v>
      </c>
    </row>
    <row r="51" spans="1:7" ht="12" customHeight="1">
      <c r="A51" s="95" t="str">
        <f>A42</f>
        <v>ЗАЛИШКИ НА 01.01.2020 РОКУ</v>
      </c>
      <c r="B51" s="95"/>
      <c r="C51" s="95"/>
      <c r="D51" s="95"/>
      <c r="E51" s="95"/>
      <c r="F51" s="95"/>
      <c r="G51" s="76">
        <v>1644400</v>
      </c>
    </row>
    <row r="52" spans="1:7" ht="12" customHeight="1">
      <c r="A52" s="93" t="str">
        <f>A43</f>
        <v>Направлено  на 10.04.2020 року                </v>
      </c>
      <c r="B52" s="93"/>
      <c r="C52" s="93"/>
      <c r="D52" s="93"/>
      <c r="E52" s="93"/>
      <c r="F52" s="93"/>
      <c r="G52" s="24">
        <f>E57</f>
        <v>1644400</v>
      </c>
    </row>
    <row r="53" spans="1:7" ht="12" customHeight="1">
      <c r="A53" s="94" t="str">
        <f>A44</f>
        <v>Залишок на 10.04.2020 року</v>
      </c>
      <c r="B53" s="94"/>
      <c r="C53" s="94"/>
      <c r="D53" s="94"/>
      <c r="E53" s="94"/>
      <c r="F53" s="94"/>
      <c r="G53" s="26">
        <f>SUM(G51-G52)</f>
        <v>0</v>
      </c>
    </row>
    <row r="54" spans="1:7" ht="12" customHeight="1">
      <c r="A54" s="10"/>
      <c r="B54" s="10"/>
      <c r="C54" s="10"/>
      <c r="D54" s="10"/>
      <c r="E54" s="10"/>
      <c r="F54" s="10"/>
      <c r="G54" s="1"/>
    </row>
    <row r="55" spans="1:7" ht="27.75" customHeight="1">
      <c r="A55" s="62" t="s">
        <v>0</v>
      </c>
      <c r="B55" s="62" t="str">
        <f>B46</f>
        <v>Розпорядник коштів</v>
      </c>
      <c r="C55" s="71" t="s">
        <v>37</v>
      </c>
      <c r="D55" s="62" t="s">
        <v>1</v>
      </c>
      <c r="E55" s="63" t="s">
        <v>2</v>
      </c>
      <c r="F55" s="62" t="s">
        <v>3</v>
      </c>
      <c r="G55" s="1"/>
    </row>
    <row r="56" spans="1:7" ht="32.25" customHeight="1">
      <c r="A56" s="31">
        <v>1</v>
      </c>
      <c r="B56" s="58" t="s">
        <v>62</v>
      </c>
      <c r="C56" s="69" t="s">
        <v>63</v>
      </c>
      <c r="D56" s="31">
        <v>2610</v>
      </c>
      <c r="E56" s="32">
        <v>1644400</v>
      </c>
      <c r="F56" s="90" t="s">
        <v>70</v>
      </c>
      <c r="G56" s="1"/>
    </row>
    <row r="57" spans="1:7" ht="12" customHeight="1">
      <c r="A57" s="35" t="s">
        <v>7</v>
      </c>
      <c r="B57" s="35"/>
      <c r="C57" s="35"/>
      <c r="D57" s="35"/>
      <c r="E57" s="36">
        <f>SUM(E56:E56)</f>
        <v>1644400</v>
      </c>
      <c r="F57" s="33"/>
      <c r="G57" s="1"/>
    </row>
    <row r="58" spans="1:7" ht="12" customHeight="1">
      <c r="A58" s="17"/>
      <c r="B58" s="17"/>
      <c r="C58" s="17"/>
      <c r="D58" s="18"/>
      <c r="E58" s="19"/>
      <c r="F58" s="9"/>
      <c r="G58" s="1"/>
    </row>
    <row r="59" spans="1:7" ht="12" customHeight="1">
      <c r="A59" s="17"/>
      <c r="B59" s="17"/>
      <c r="C59" s="17"/>
      <c r="D59" s="18"/>
      <c r="E59" s="19"/>
      <c r="F59" s="9"/>
      <c r="G59" s="1"/>
    </row>
    <row r="60" spans="1:7" ht="13.5" customHeight="1">
      <c r="A60" s="10"/>
      <c r="B60" s="100" t="s">
        <v>56</v>
      </c>
      <c r="C60" s="100"/>
      <c r="D60" s="100"/>
      <c r="E60" s="100"/>
      <c r="F60" s="100"/>
      <c r="G60" s="1" t="s">
        <v>4</v>
      </c>
    </row>
    <row r="61" spans="1:7" ht="24.75" customHeight="1">
      <c r="A61" s="95" t="str">
        <f>A42</f>
        <v>ЗАЛИШКИ НА 01.01.2020 РОКУ</v>
      </c>
      <c r="B61" s="95"/>
      <c r="C61" s="95"/>
      <c r="D61" s="95"/>
      <c r="E61" s="95"/>
      <c r="F61" s="95"/>
      <c r="G61" s="76">
        <f>185896.57+8777.24</f>
        <v>194673.81</v>
      </c>
    </row>
    <row r="62" spans="1:7" ht="14.25" customHeight="1">
      <c r="A62" s="96" t="str">
        <f>A43</f>
        <v>Направлено  на 10.04.2020 року                </v>
      </c>
      <c r="B62" s="96"/>
      <c r="C62" s="96"/>
      <c r="D62" s="96"/>
      <c r="E62" s="96"/>
      <c r="F62" s="96"/>
      <c r="G62" s="24">
        <f>E71</f>
        <v>0</v>
      </c>
    </row>
    <row r="63" spans="1:7" ht="14.25" customHeight="1">
      <c r="A63" s="94" t="str">
        <f>A7</f>
        <v>Залишок на 10.04.2020 року</v>
      </c>
      <c r="B63" s="94"/>
      <c r="C63" s="94"/>
      <c r="D63" s="94"/>
      <c r="E63" s="94"/>
      <c r="F63" s="94"/>
      <c r="G63" s="26">
        <f>SUM(G61-G62)</f>
        <v>194673.81</v>
      </c>
    </row>
    <row r="64" spans="1:7" ht="6.75" customHeight="1">
      <c r="A64" s="10"/>
      <c r="B64" s="10"/>
      <c r="D64" s="10"/>
      <c r="E64" s="10"/>
      <c r="F64" s="10"/>
      <c r="G64" s="1"/>
    </row>
    <row r="65" spans="1:7" ht="15">
      <c r="A65" s="62" t="s">
        <v>0</v>
      </c>
      <c r="B65" s="62" t="s">
        <v>10</v>
      </c>
      <c r="C65" s="71" t="s">
        <v>37</v>
      </c>
      <c r="D65" s="62" t="s">
        <v>1</v>
      </c>
      <c r="E65" s="63" t="s">
        <v>2</v>
      </c>
      <c r="F65" s="63" t="s">
        <v>3</v>
      </c>
      <c r="G65" s="1"/>
    </row>
    <row r="66" spans="1:7" ht="15">
      <c r="A66" s="75">
        <v>1</v>
      </c>
      <c r="B66" s="58" t="s">
        <v>43</v>
      </c>
      <c r="C66" s="69">
        <v>1020</v>
      </c>
      <c r="D66" s="31"/>
      <c r="E66" s="64"/>
      <c r="F66" s="86"/>
      <c r="G66" s="1"/>
    </row>
    <row r="67" spans="1:7" ht="15">
      <c r="A67" s="75">
        <v>2</v>
      </c>
      <c r="B67" s="58" t="s">
        <v>43</v>
      </c>
      <c r="C67" s="69">
        <v>1020</v>
      </c>
      <c r="D67" s="31"/>
      <c r="E67" s="64"/>
      <c r="F67" s="86"/>
      <c r="G67" s="1"/>
    </row>
    <row r="68" spans="1:7" ht="15">
      <c r="A68" s="74">
        <v>3</v>
      </c>
      <c r="B68" s="58" t="s">
        <v>43</v>
      </c>
      <c r="C68" s="69">
        <v>1020</v>
      </c>
      <c r="D68" s="31"/>
      <c r="E68" s="32"/>
      <c r="F68" s="86"/>
      <c r="G68" s="1"/>
    </row>
    <row r="69" spans="1:7" ht="15">
      <c r="A69" s="74">
        <v>4</v>
      </c>
      <c r="B69" s="58" t="s">
        <v>43</v>
      </c>
      <c r="C69" s="69">
        <v>1020</v>
      </c>
      <c r="D69" s="31"/>
      <c r="E69" s="32"/>
      <c r="F69" s="86"/>
      <c r="G69" s="1"/>
    </row>
    <row r="70" spans="1:7" ht="15">
      <c r="A70" s="75">
        <v>5</v>
      </c>
      <c r="B70" s="58" t="s">
        <v>43</v>
      </c>
      <c r="C70" s="69">
        <v>1020</v>
      </c>
      <c r="D70" s="31"/>
      <c r="E70" s="32"/>
      <c r="F70" s="86"/>
      <c r="G70" s="1"/>
    </row>
    <row r="71" spans="1:7" ht="15">
      <c r="A71" s="35" t="s">
        <v>7</v>
      </c>
      <c r="B71" s="35"/>
      <c r="C71" s="35"/>
      <c r="D71" s="35"/>
      <c r="E71" s="36">
        <f>SUM(E66:E70)</f>
        <v>0</v>
      </c>
      <c r="F71" s="33"/>
      <c r="G71" s="1"/>
    </row>
    <row r="72" spans="1:7" ht="5.25" customHeight="1">
      <c r="A72" s="65"/>
      <c r="B72" s="65"/>
      <c r="C72" s="65"/>
      <c r="D72" s="65"/>
      <c r="E72" s="66"/>
      <c r="F72" s="67"/>
      <c r="G72" s="1"/>
    </row>
    <row r="73" spans="1:7" ht="33" customHeight="1">
      <c r="A73" s="97" t="s">
        <v>55</v>
      </c>
      <c r="B73" s="97"/>
      <c r="C73" s="97"/>
      <c r="D73" s="97"/>
      <c r="E73" s="97"/>
      <c r="F73" s="97"/>
      <c r="G73" s="1" t="s">
        <v>4</v>
      </c>
    </row>
    <row r="74" spans="1:7" ht="15">
      <c r="A74" s="95" t="str">
        <f>A42</f>
        <v>ЗАЛИШКИ НА 01.01.2020 РОКУ</v>
      </c>
      <c r="B74" s="95"/>
      <c r="C74" s="95"/>
      <c r="D74" s="95"/>
      <c r="E74" s="95"/>
      <c r="F74" s="95"/>
      <c r="G74" s="76">
        <v>364911.33</v>
      </c>
    </row>
    <row r="75" spans="1:7" ht="15">
      <c r="A75" s="96" t="str">
        <f>A43</f>
        <v>Направлено  на 10.04.2020 року                </v>
      </c>
      <c r="B75" s="96"/>
      <c r="C75" s="96"/>
      <c r="D75" s="96"/>
      <c r="E75" s="96"/>
      <c r="F75" s="96"/>
      <c r="G75" s="24">
        <f>E80</f>
        <v>0</v>
      </c>
    </row>
    <row r="76" spans="1:7" ht="15">
      <c r="A76" s="94" t="str">
        <f>A7</f>
        <v>Залишок на 10.04.2020 року</v>
      </c>
      <c r="B76" s="94"/>
      <c r="C76" s="94"/>
      <c r="D76" s="94"/>
      <c r="E76" s="94"/>
      <c r="F76" s="94"/>
      <c r="G76" s="26">
        <f>SUM(G74-G75)</f>
        <v>364911.33</v>
      </c>
    </row>
    <row r="77" spans="1:7" ht="15">
      <c r="A77" s="10"/>
      <c r="B77" s="10"/>
      <c r="D77" s="10"/>
      <c r="E77" s="10"/>
      <c r="F77" s="10"/>
      <c r="G77" s="1"/>
    </row>
    <row r="78" spans="1:7" ht="15">
      <c r="A78" s="62" t="s">
        <v>0</v>
      </c>
      <c r="B78" s="62" t="s">
        <v>10</v>
      </c>
      <c r="C78" s="71" t="s">
        <v>37</v>
      </c>
      <c r="D78" s="62" t="s">
        <v>1</v>
      </c>
      <c r="E78" s="63" t="s">
        <v>2</v>
      </c>
      <c r="F78" s="63" t="s">
        <v>3</v>
      </c>
      <c r="G78" s="1"/>
    </row>
    <row r="79" spans="1:7" ht="15">
      <c r="A79" s="75">
        <v>1</v>
      </c>
      <c r="B79" s="31"/>
      <c r="C79" s="69"/>
      <c r="D79" s="31"/>
      <c r="E79" s="64"/>
      <c r="F79" s="64"/>
      <c r="G79" s="1"/>
    </row>
    <row r="80" spans="1:7" ht="15">
      <c r="A80" s="35" t="s">
        <v>7</v>
      </c>
      <c r="B80" s="31"/>
      <c r="C80" s="69"/>
      <c r="D80" s="31"/>
      <c r="E80" s="62">
        <f>E79</f>
        <v>0</v>
      </c>
      <c r="F80" s="34"/>
      <c r="G80" s="1"/>
    </row>
    <row r="81" spans="1:7" ht="15">
      <c r="A81" s="65"/>
      <c r="B81" s="65"/>
      <c r="C81" s="65"/>
      <c r="D81" s="65"/>
      <c r="E81" s="66"/>
      <c r="F81" s="67"/>
      <c r="G81" s="1"/>
    </row>
    <row r="82" spans="1:7" ht="12" customHeight="1">
      <c r="A82" s="17"/>
      <c r="B82" s="17"/>
      <c r="C82" s="17"/>
      <c r="D82" s="18"/>
      <c r="E82" s="19"/>
      <c r="F82" s="9"/>
      <c r="G82" s="1"/>
    </row>
    <row r="83" spans="1:7" ht="26.25" customHeight="1">
      <c r="A83" s="97" t="s">
        <v>54</v>
      </c>
      <c r="B83" s="97"/>
      <c r="C83" s="97"/>
      <c r="D83" s="97"/>
      <c r="E83" s="97"/>
      <c r="F83" s="97"/>
      <c r="G83" s="1" t="s">
        <v>4</v>
      </c>
    </row>
    <row r="84" spans="1:7" ht="15.75" customHeight="1">
      <c r="A84" s="95" t="str">
        <f>A74</f>
        <v>ЗАЛИШКИ НА 01.01.2020 РОКУ</v>
      </c>
      <c r="B84" s="95"/>
      <c r="C84" s="95"/>
      <c r="D84" s="95"/>
      <c r="E84" s="95"/>
      <c r="F84" s="95"/>
      <c r="G84" s="76">
        <v>75590.6</v>
      </c>
    </row>
    <row r="85" spans="1:7" ht="15" customHeight="1">
      <c r="A85" s="93" t="str">
        <f>A6</f>
        <v>Направлено  на 10.04.2020 року                </v>
      </c>
      <c r="B85" s="93"/>
      <c r="C85" s="93"/>
      <c r="D85" s="93"/>
      <c r="E85" s="93"/>
      <c r="F85" s="93"/>
      <c r="G85" s="24">
        <f>SUM(E89:E89)</f>
        <v>0</v>
      </c>
    </row>
    <row r="86" spans="1:7" ht="16.5" customHeight="1">
      <c r="A86" s="94" t="str">
        <f>A7</f>
        <v>Залишок на 10.04.2020 року</v>
      </c>
      <c r="B86" s="94"/>
      <c r="C86" s="94"/>
      <c r="D86" s="94"/>
      <c r="E86" s="94"/>
      <c r="F86" s="94"/>
      <c r="G86" s="26">
        <f>SUM(G84-G85)</f>
        <v>75590.6</v>
      </c>
    </row>
    <row r="87" spans="1:7" ht="12" customHeight="1">
      <c r="A87" s="10"/>
      <c r="B87" s="10"/>
      <c r="C87" s="10"/>
      <c r="D87" s="10"/>
      <c r="E87" s="10"/>
      <c r="F87" s="10"/>
      <c r="G87" s="1"/>
    </row>
    <row r="88" spans="1:7" ht="12" customHeight="1">
      <c r="A88" s="62" t="s">
        <v>0</v>
      </c>
      <c r="B88" s="62" t="s">
        <v>10</v>
      </c>
      <c r="C88" s="71" t="s">
        <v>37</v>
      </c>
      <c r="D88" s="62" t="s">
        <v>1</v>
      </c>
      <c r="E88" s="63" t="s">
        <v>2</v>
      </c>
      <c r="F88" s="63" t="s">
        <v>3</v>
      </c>
      <c r="G88" s="1"/>
    </row>
    <row r="89" spans="1:7" ht="12" customHeight="1">
      <c r="A89" s="31">
        <v>1</v>
      </c>
      <c r="B89" s="31"/>
      <c r="C89" s="31"/>
      <c r="D89" s="31"/>
      <c r="E89" s="32"/>
      <c r="F89" s="34"/>
      <c r="G89" s="1"/>
    </row>
    <row r="90" spans="1:7" ht="12" customHeight="1">
      <c r="A90" s="35" t="s">
        <v>7</v>
      </c>
      <c r="B90" s="35"/>
      <c r="C90" s="35"/>
      <c r="D90" s="35"/>
      <c r="E90" s="36">
        <f>SUM(E89:E89)</f>
        <v>0</v>
      </c>
      <c r="F90" s="33"/>
      <c r="G90" s="1"/>
    </row>
    <row r="91" spans="1:7" ht="13.5" customHeight="1">
      <c r="A91" s="17"/>
      <c r="B91" s="17"/>
      <c r="C91" s="17"/>
      <c r="D91" s="18"/>
      <c r="E91" s="19"/>
      <c r="F91" s="9"/>
      <c r="G91" s="1"/>
    </row>
    <row r="92" spans="1:7" ht="15">
      <c r="A92" s="72"/>
      <c r="B92" s="72" t="s">
        <v>52</v>
      </c>
      <c r="C92" s="72"/>
      <c r="D92" s="72"/>
      <c r="E92" s="82">
        <f>G5+G42+G61+G74+G30+G84+G51</f>
        <v>6356662.33</v>
      </c>
      <c r="F92" s="72"/>
      <c r="G92" s="1"/>
    </row>
    <row r="93" spans="1:7" ht="15">
      <c r="A93" s="72"/>
      <c r="B93" s="72" t="s">
        <v>45</v>
      </c>
      <c r="C93" s="72"/>
      <c r="D93" s="72"/>
      <c r="E93" s="82">
        <f>G6+G31+G43+G52+G62+G75+G85</f>
        <v>3151051</v>
      </c>
      <c r="F93" s="72"/>
      <c r="G93" s="1"/>
    </row>
    <row r="94" spans="1:7" ht="15.75" customHeight="1">
      <c r="A94" s="5" t="s">
        <v>61</v>
      </c>
      <c r="B94" s="5"/>
      <c r="C94" s="5"/>
      <c r="D94" s="5"/>
      <c r="E94" s="5"/>
      <c r="F94" s="5"/>
      <c r="G94" s="1"/>
    </row>
    <row r="95" spans="1:7" ht="16.5" customHeight="1">
      <c r="A95" s="5" t="s">
        <v>5</v>
      </c>
      <c r="B95" s="5"/>
      <c r="C95" s="5"/>
      <c r="D95" s="5"/>
      <c r="E95" s="5"/>
      <c r="F95" s="6" t="s">
        <v>21</v>
      </c>
      <c r="G95" s="1"/>
    </row>
    <row r="97" ht="12.75">
      <c r="G97" s="52"/>
    </row>
    <row r="98" ht="12.75">
      <c r="G98" s="52"/>
    </row>
    <row r="99" ht="12.75">
      <c r="G99" s="52"/>
    </row>
  </sheetData>
  <sheetProtection/>
  <autoFilter ref="A10:J27"/>
  <mergeCells count="52">
    <mergeCell ref="A33:A34"/>
    <mergeCell ref="B33:B34"/>
    <mergeCell ref="C33:C34"/>
    <mergeCell ref="D33:D34"/>
    <mergeCell ref="B41:F41"/>
    <mergeCell ref="A42:F42"/>
    <mergeCell ref="A26:B26"/>
    <mergeCell ref="A22:B22"/>
    <mergeCell ref="A25:B25"/>
    <mergeCell ref="A27:B27"/>
    <mergeCell ref="A29:F29"/>
    <mergeCell ref="A30:F30"/>
    <mergeCell ref="A31:F31"/>
    <mergeCell ref="A32:F32"/>
    <mergeCell ref="E10:E11"/>
    <mergeCell ref="E33:E34"/>
    <mergeCell ref="F33:F34"/>
    <mergeCell ref="B8:D8"/>
    <mergeCell ref="E8:F8"/>
    <mergeCell ref="F16:F17"/>
    <mergeCell ref="A24:B24"/>
    <mergeCell ref="A10:A11"/>
    <mergeCell ref="B10:B11"/>
    <mergeCell ref="D10:D11"/>
    <mergeCell ref="A73:F73"/>
    <mergeCell ref="F10:F11"/>
    <mergeCell ref="C10:C11"/>
    <mergeCell ref="B2:F2"/>
    <mergeCell ref="B3:F3"/>
    <mergeCell ref="B4:F4"/>
    <mergeCell ref="A5:F5"/>
    <mergeCell ref="A6:F6"/>
    <mergeCell ref="A7:F7"/>
    <mergeCell ref="A23:B23"/>
    <mergeCell ref="A43:F43"/>
    <mergeCell ref="A44:F44"/>
    <mergeCell ref="B60:F60"/>
    <mergeCell ref="A61:F61"/>
    <mergeCell ref="B50:F50"/>
    <mergeCell ref="A51:F51"/>
    <mergeCell ref="A52:F52"/>
    <mergeCell ref="A53:F53"/>
    <mergeCell ref="F13:F14"/>
    <mergeCell ref="A85:F85"/>
    <mergeCell ref="A86:F86"/>
    <mergeCell ref="A74:F74"/>
    <mergeCell ref="A75:F75"/>
    <mergeCell ref="A76:F76"/>
    <mergeCell ref="A83:F83"/>
    <mergeCell ref="A62:F62"/>
    <mergeCell ref="A63:F63"/>
    <mergeCell ref="A84:F84"/>
  </mergeCells>
  <printOptions/>
  <pageMargins left="0.3937007874015748" right="0" top="0.47" bottom="0.35" header="0" footer="0"/>
  <pageSetup fitToHeight="2" horizontalDpi="600" verticalDpi="600" orientation="portrait" paperSize="9" scale="75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view="pageBreakPreview" zoomScaleSheetLayoutView="100" zoomScalePageLayoutView="0" workbookViewId="0" topLeftCell="A7">
      <selection activeCell="A15" sqref="A15"/>
    </sheetView>
  </sheetViews>
  <sheetFormatPr defaultColWidth="9.00390625" defaultRowHeight="12.75"/>
  <cols>
    <col min="1" max="1" width="46.875" style="0" customWidth="1"/>
    <col min="2" max="2" width="22.625" style="0" customWidth="1"/>
    <col min="3" max="3" width="10.375" style="0" customWidth="1"/>
    <col min="4" max="4" width="11.625" style="0" bestFit="1" customWidth="1"/>
    <col min="7" max="7" width="15.625" style="0" customWidth="1"/>
    <col min="8" max="8" width="9.625" style="0" bestFit="1" customWidth="1"/>
  </cols>
  <sheetData>
    <row r="3" spans="1:3" ht="36" customHeight="1">
      <c r="A3" s="114" t="s">
        <v>60</v>
      </c>
      <c r="B3" s="114"/>
      <c r="C3" s="114"/>
    </row>
    <row r="5" spans="1:3" ht="33" customHeight="1">
      <c r="A5" s="39" t="s">
        <v>30</v>
      </c>
      <c r="B5" s="39" t="s">
        <v>29</v>
      </c>
      <c r="C5" s="39" t="s">
        <v>8</v>
      </c>
    </row>
    <row r="6" spans="1:3" s="37" customFormat="1" ht="43.5" customHeight="1">
      <c r="A6" s="40" t="s">
        <v>59</v>
      </c>
      <c r="B6" s="41">
        <f>'ЗАЛИШКИ НА 01.04 '!G5</f>
        <v>3446186.44</v>
      </c>
      <c r="C6" s="48">
        <v>100</v>
      </c>
    </row>
    <row r="7" spans="1:3" s="37" customFormat="1" ht="36.75" customHeight="1">
      <c r="A7" s="40" t="s">
        <v>72</v>
      </c>
      <c r="B7" s="41">
        <f>'ЗАЛИШКИ НА 01.04 '!E20</f>
        <v>922651</v>
      </c>
      <c r="C7" s="42">
        <f>B7/B6*100</f>
        <v>26.773101689762324</v>
      </c>
    </row>
    <row r="8" spans="1:3" ht="18">
      <c r="A8" s="38" t="s">
        <v>31</v>
      </c>
      <c r="B8" s="39"/>
      <c r="C8" s="39"/>
    </row>
    <row r="9" spans="1:3" s="37" customFormat="1" ht="30" customHeight="1">
      <c r="A9" s="40" t="s">
        <v>25</v>
      </c>
      <c r="B9" s="41">
        <f>SUM(B10:B16)</f>
        <v>687011</v>
      </c>
      <c r="C9" s="42">
        <f>B9/B7*100</f>
        <v>74.46054900498672</v>
      </c>
    </row>
    <row r="10" spans="1:8" ht="25.5" customHeight="1">
      <c r="A10" s="43" t="s">
        <v>26</v>
      </c>
      <c r="B10" s="44">
        <f>'ЗАЛИШКИ НА 01.04 '!E15</f>
        <v>177082</v>
      </c>
      <c r="C10" s="45">
        <f>B10/B7*100</f>
        <v>19.19273918307139</v>
      </c>
      <c r="D10" s="52"/>
      <c r="E10" s="51"/>
      <c r="G10" s="52"/>
      <c r="H10" s="52"/>
    </row>
    <row r="11" spans="1:8" ht="27" customHeight="1">
      <c r="A11" s="46" t="s">
        <v>27</v>
      </c>
      <c r="B11" s="44"/>
      <c r="C11" s="45">
        <f>B11/B7*100</f>
        <v>0</v>
      </c>
      <c r="G11" s="52"/>
      <c r="H11" s="52"/>
    </row>
    <row r="12" spans="1:8" ht="27" customHeight="1">
      <c r="A12" s="46" t="s">
        <v>34</v>
      </c>
      <c r="B12" s="44">
        <f>'ЗАЛИШКИ НА 01.04 '!E13+'ЗАЛИШКИ НА 01.04 '!E16+113060</f>
        <v>484459</v>
      </c>
      <c r="C12" s="45">
        <f>B12/B7*100</f>
        <v>52.50728607024758</v>
      </c>
      <c r="G12" s="52"/>
      <c r="H12" s="52"/>
    </row>
    <row r="13" spans="1:8" ht="27" customHeight="1">
      <c r="A13" s="46" t="s">
        <v>35</v>
      </c>
      <c r="B13" s="44"/>
      <c r="C13" s="45">
        <f>B13/B7*100</f>
        <v>0</v>
      </c>
      <c r="G13" s="52"/>
      <c r="H13" s="52"/>
    </row>
    <row r="14" spans="1:8" ht="27" customHeight="1">
      <c r="A14" s="46" t="s">
        <v>80</v>
      </c>
      <c r="B14" s="44">
        <f>'ЗАЛИШКИ НА 01.04 '!E19</f>
        <v>25470</v>
      </c>
      <c r="C14" s="45">
        <f>B14/B7*100</f>
        <v>2.7605237516677485</v>
      </c>
      <c r="G14" s="52"/>
      <c r="H14" s="52"/>
    </row>
    <row r="15" spans="1:3" ht="36">
      <c r="A15" s="49" t="s">
        <v>32</v>
      </c>
      <c r="B15" s="44"/>
      <c r="C15" s="57">
        <f>B15/B7*100</f>
        <v>0</v>
      </c>
    </row>
    <row r="16" spans="1:3" ht="18">
      <c r="A16" s="50" t="s">
        <v>33</v>
      </c>
      <c r="B16" s="44"/>
      <c r="C16" s="45">
        <f>B16/B7*100</f>
        <v>0</v>
      </c>
    </row>
    <row r="17" spans="1:3" s="37" customFormat="1" ht="36.75" customHeight="1">
      <c r="A17" s="47" t="s">
        <v>28</v>
      </c>
      <c r="B17" s="41">
        <f>B7-B9</f>
        <v>235640</v>
      </c>
      <c r="C17" s="42">
        <f>B17/B7*100</f>
        <v>25.53945099501328</v>
      </c>
    </row>
    <row r="19" spans="1:2" ht="20.25">
      <c r="A19" s="55">
        <v>0.8</v>
      </c>
      <c r="B19" s="56">
        <f>B6*0.8</f>
        <v>2756949.1520000002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User108</cp:lastModifiedBy>
  <cp:lastPrinted>2020-04-09T07:33:11Z</cp:lastPrinted>
  <dcterms:created xsi:type="dcterms:W3CDTF">2003-05-22T08:26:54Z</dcterms:created>
  <dcterms:modified xsi:type="dcterms:W3CDTF">2020-04-09T07:36:52Z</dcterms:modified>
  <cp:category/>
  <cp:version/>
  <cp:contentType/>
  <cp:contentStatus/>
</cp:coreProperties>
</file>